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70\"/>
    </mc:Choice>
  </mc:AlternateContent>
  <xr:revisionPtr revIDLastSave="0" documentId="13_ncr:1_{E0FDE943-E1D5-4E74-9028-DC9A5A1BD9E3}" xr6:coauthVersionLast="47" xr6:coauthVersionMax="47" xr10:uidLastSave="{00000000-0000-0000-0000-000000000000}"/>
  <bookViews>
    <workbookView xWindow="540" yWindow="384" windowWidth="16224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25-02-01(2)" sheetId="8" r:id="rId8"/>
    <sheet name="ОСР 525-09-01(1)" sheetId="9" r:id="rId9"/>
    <sheet name="ОСР 525-12-01(2)" sheetId="10" r:id="rId10"/>
    <sheet name="ОСР 556-02-01" sheetId="11" r:id="rId11"/>
    <sheet name="ОСР 556-12-01" sheetId="12" r:id="rId12"/>
    <sheet name="Источники ЦИ" sheetId="13" r:id="rId13"/>
    <sheet name="Цена МАТ и ОБ по ТКП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H40" i="1"/>
  <c r="C40" i="1"/>
  <c r="H39" i="1"/>
  <c r="C39" i="1"/>
  <c r="H38" i="1"/>
  <c r="C38" i="1"/>
  <c r="H37" i="1"/>
  <c r="C37" i="1"/>
  <c r="H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<sst xmlns="http://schemas.openxmlformats.org/spreadsheetml/2006/main" count="462" uniqueCount="174">
  <si>
    <t>СВОДКА ЗАТРАТ</t>
  </si>
  <si>
    <t>P_0770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</si>
  <si>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</si>
  <si>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</si>
  <si>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</si>
  <si>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</si>
  <si>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</si>
  <si>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</si>
  <si>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</si>
  <si>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</si>
  <si>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</si>
  <si>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</si>
  <si>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</si>
  <si>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</si>
  <si>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</si>
  <si>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</si>
  <si>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</si>
  <si>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</si>
  <si>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</si>
  <si>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</si>
  <si>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</si>
  <si>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</si>
  <si>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</si>
  <si>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</si>
  <si>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</si>
  <si>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</si>
  <si>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</si>
  <si>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</si>
  <si>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</si>
  <si>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</si>
  <si>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</si>
  <si>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</si>
  <si>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</si>
  <si>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</si>
  <si>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</si>
  <si>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</si>
  <si>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</si>
  <si>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</si>
  <si>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</si>
  <si>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</si>
  <si>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</si>
  <si>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</si>
  <si>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</si>
  <si>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</si>
  <si>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</si>
  <si>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</si>
  <si>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</si>
  <si>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</si>
  <si>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</si>
  <si>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</si>
  <si>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</si>
  <si>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</si>
  <si>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</si>
  <si>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</si>
  <si>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</si>
  <si>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</si>
  <si>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</si>
  <si>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</si>
  <si>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</si>
  <si>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</si>
  <si>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</si>
  <si>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</si>
  <si>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</si>
  <si>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</si>
  <si>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</si>
  <si>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</si>
  <si>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</si>
  <si>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</si>
  <si>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</si>
  <si>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</si>
  <si>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</si>
  <si>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</si>
  <si>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</si>
  <si>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</si>
  <si>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</si>
  <si>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</si>
  <si>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</si>
  <si>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</si>
  <si>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</si>
  <si>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</si>
  <si>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</si>
  <si>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ОСР-556-12-01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</si>
  <si>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</si>
  <si>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</si>
  <si>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</si>
  <si>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</si>
  <si>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</si>
  <si>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</si>
  <si>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</si>
  <si>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</si>
  <si>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</si>
  <si>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</si>
  <si>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</si>
  <si>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</si>
  <si>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</si>
  <si>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</si>
  <si>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</si>
  <si>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</si>
  <si>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</si>
  <si>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</si>
  <si>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</si>
  <si>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</si>
  <si>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</si>
  <si>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</si>
  <si>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</si>
  <si>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</si>
  <si>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</si>
  <si>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</si>
  <si>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</si>
  <si>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</si>
  <si>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ЛС-525-09-02</t>
  </si>
  <si>
    <t>Пусконаладочные работы КТП ЦАР 527/100 кВА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</si>
  <si>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</si>
  <si>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</si>
  <si>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</si>
  <si>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</si>
  <si>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</si>
  <si>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</si>
  <si>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</si>
  <si>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</si>
  <si>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</si>
  <si>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</si>
  <si>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</si>
  <si>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</si>
  <si>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</si>
  <si>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</si>
  <si>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</si>
  <si>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</si>
  <si>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</si>
  <si>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</si>
  <si>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</si>
  <si>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</si>
  <si>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</si>
  <si>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</si>
  <si>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Монтаж (реконструкция) КТП (киоск)</t>
  </si>
  <si>
    <t>шт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</si>
  <si>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</si>
  <si>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</si>
  <si>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</si>
  <si>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</si>
  <si>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</si>
  <si>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</si>
  <si>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</si>
  <si>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</si>
  <si>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</si>
  <si>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</si>
  <si>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</si>
  <si>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</si>
  <si>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</si>
  <si>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</si>
  <si>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</si>
  <si>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</si>
  <si>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</si>
  <si>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</si>
  <si>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</si>
  <si>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</si>
  <si>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</si>
  <si>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КТП 250 кВА тупиковая, напряжением 10/0,4</t>
  </si>
  <si>
    <t>10/0,4</t>
  </si>
  <si>
    <t>ФСБЦ-21.2.01.01-0038</t>
  </si>
  <si>
    <t>ФСБЦ-05.1.02.07-0066</t>
  </si>
  <si>
    <t>КП ВЭМ №167 от 20.03.2024 п.1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</si>
  <si>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</si>
  <si>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</si>
  <si>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</si>
  <si>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</si>
  <si>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</si>
  <si>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</si>
  <si>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</si>
  <si>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</si>
  <si>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</si>
  <si>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</si>
  <si>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</si>
  <si>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208 10/0,4/250 кВА протяженностью 0,32 км с заменой КТП 10/0,4/250 кВА,установка приборов учета (1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</si>
</sst>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\ _₽_-;\-* #\ ##0.0000\ _₽_-;_-* &quot;-&quot;??\ _₽_-;_-@_-"/>
    <numFmt numFmtId="175" formatCode="_-* #\ ##0.0_-;\-* #\ ##0.0_-;_-* &quot;-&quot;??_-;_-@_-"/>
    <numFmt numFmtId="176" formatCode="_-* #\ ##0.00\ _₽_-;\-* #\ ##0.00\ _₽_-;_-* &quot;-&quot;?????\ _₽_-;_-@_-"/>
    <numFmt numFmtId="177" formatCode="_-* #\ ##0.00000000_-;\-* #\ ##0.00000000_-;_-* &quot;-&quot;??_-;_-@_-"/>
    <numFmt numFmtId="178" formatCode="#\ ##0.000000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64" fontId="13" fillId="0" borderId="1" xfId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74" fontId="14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5" fontId="13" fillId="0" borderId="1" xfId="1" applyNumberFormat="1" applyFont="1" applyFill="1" applyBorder="1" applyAlignment="1">
      <alignment vertical="center" wrapText="1"/>
    </xf>
    <xf numFmtId="176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64" fontId="13" fillId="0" borderId="1" xfId="1" applyFont="1" applyFill="1" applyBorder="1" applyAlignment="1">
      <alignment horizontal="center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6" fontId="14" fillId="0" borderId="0" xfId="4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4" zoomScale="70" zoomScaleNormal="7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8" max="8" width="13.218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1" t="s">
        <v>0</v>
      </c>
      <c r="B12" s="81"/>
      <c r="C12" s="81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2" t="s">
        <v>1</v>
      </c>
      <c r="B16" s="82"/>
      <c r="C16" s="82"/>
    </row>
    <row r="17" spans="1:8" ht="16.2" customHeight="1">
      <c r="A17" s="83" t="s">
        <v>2</v>
      </c>
      <c r="B17" s="83"/>
      <c r="C17" s="83"/>
    </row>
    <row r="18" spans="1:8" ht="16.2" customHeight="1">
      <c r="A18" s="24"/>
      <c r="B18" s="24"/>
      <c r="C18" s="24"/>
    </row>
    <row r="19" spans="1:8" ht="72" customHeight="1">
      <c r="A19" s="84" t="s">
        <v>162</v>
      </c>
      <c r="B19" s="84"/>
      <c r="C19" s="84"/>
    </row>
    <row r="20" spans="1:8" ht="16.2" customHeight="1">
      <c r="A20" s="83" t="s">
        <v>3</v>
      </c>
      <c r="B20" s="83"/>
      <c r="C20" s="83"/>
    </row>
    <row r="21" spans="1:8" ht="16.2" customHeight="1">
      <c r="A21" s="24"/>
      <c r="B21" s="24"/>
      <c r="C21" s="24"/>
    </row>
    <row r="22" spans="1:8" ht="16.2" customHeight="1">
      <c r="A22" s="24"/>
      <c r="B22" s="24"/>
      <c r="C22" s="24"/>
    </row>
    <row r="23" spans="1:8" ht="51" customHeight="1">
      <c r="A23" s="50" t="s">
        <v>4</v>
      </c>
      <c r="B23" s="50" t="s">
        <v>5</v>
      </c>
      <c r="C23" s="50" t="s">
        <v>6</v>
      </c>
      <c r="D23" s="51"/>
      <c r="E23" s="51"/>
      <c r="F23" s="52"/>
      <c r="G23" s="52"/>
      <c r="H23" s="52"/>
    </row>
    <row r="24" spans="1:8" ht="16.2" customHeight="1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>
      <c r="A25" s="85" t="s">
        <v>7</v>
      </c>
      <c r="B25" s="86"/>
      <c r="C25" s="87"/>
      <c r="D25" s="51"/>
      <c r="E25" s="51"/>
      <c r="F25" s="52"/>
      <c r="G25" s="52"/>
      <c r="H25" s="52"/>
    </row>
    <row r="26" spans="1:8" ht="16.95" customHeight="1">
      <c r="A26" s="50">
        <v>1</v>
      </c>
      <c r="B26" s="53" t="s">
        <v>8</v>
      </c>
      <c r="C26" s="54"/>
      <c r="D26" s="51"/>
      <c r="E26" s="51"/>
      <c r="F26" s="52"/>
      <c r="G26" s="52" t="s">
        <v>9</v>
      </c>
      <c r="H26" s="52"/>
    </row>
    <row r="27" spans="1:8" ht="16.95" customHeight="1">
      <c r="A27" s="55" t="s">
        <v>10</v>
      </c>
      <c r="B27" s="53" t="s">
        <v>11</v>
      </c>
      <c r="C27" s="56">
        <v>0</v>
      </c>
      <c r="D27" s="57"/>
      <c r="E27" s="57"/>
      <c r="F27" s="58" t="s">
        <v>12</v>
      </c>
      <c r="G27" s="58" t="s">
        <v>13</v>
      </c>
      <c r="H27" s="58" t="s">
        <v>14</v>
      </c>
    </row>
    <row r="28" spans="1:8" ht="16.95" customHeight="1">
      <c r="A28" s="55" t="s">
        <v>15</v>
      </c>
      <c r="B28" s="53" t="s">
        <v>16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>
      <c r="A29" s="55" t="s">
        <v>17</v>
      </c>
      <c r="B29" s="53" t="s">
        <v>18</v>
      </c>
      <c r="C29" s="62">
        <f>ССР!G65*1.2</f>
        <v>737.34474837309597</v>
      </c>
      <c r="D29" s="57"/>
      <c r="E29" s="57"/>
      <c r="F29" s="59">
        <v>2020</v>
      </c>
      <c r="G29" s="60">
        <v>105.561885224957</v>
      </c>
      <c r="H29" s="61"/>
    </row>
    <row r="30" spans="1:8" ht="16.95" customHeight="1">
      <c r="A30" s="50">
        <v>2</v>
      </c>
      <c r="B30" s="53" t="s">
        <v>19</v>
      </c>
      <c r="C30" s="62">
        <f>C27+C28+C29</f>
        <v>737.34474837309597</v>
      </c>
      <c r="D30" s="63"/>
      <c r="E30" s="64"/>
      <c r="F30" s="59">
        <v>2021</v>
      </c>
      <c r="G30" s="60">
        <v>104.9354</v>
      </c>
      <c r="H30" s="61"/>
    </row>
    <row r="31" spans="1:8" ht="16.95" customHeight="1">
      <c r="A31" s="55" t="s">
        <v>20</v>
      </c>
      <c r="B31" s="53" t="s">
        <v>21</v>
      </c>
      <c r="C31" s="62">
        <f>C30-ROUND(C30/1.2,5)</f>
        <v>122.890788373096</v>
      </c>
      <c r="D31" s="63"/>
      <c r="E31" s="57"/>
      <c r="F31" s="59">
        <v>2022</v>
      </c>
      <c r="G31" s="60">
        <v>114.63142733059399</v>
      </c>
      <c r="H31" s="65"/>
    </row>
    <row r="32" spans="1:8" ht="15.6">
      <c r="A32" s="50">
        <v>3</v>
      </c>
      <c r="B32" s="53" t="s">
        <v>22</v>
      </c>
      <c r="C32" s="66">
        <f>C30*H39</f>
        <v>893.12680012964302</v>
      </c>
      <c r="D32" s="67"/>
      <c r="E32" s="68"/>
      <c r="F32" s="69">
        <v>2023</v>
      </c>
      <c r="G32" s="60">
        <v>109.096466260827</v>
      </c>
      <c r="H32" s="65"/>
    </row>
    <row r="33" spans="1:8" ht="15.6">
      <c r="A33" s="50"/>
      <c r="B33" s="53" t="s">
        <v>23</v>
      </c>
      <c r="C33" s="62">
        <v>0.7</v>
      </c>
      <c r="D33" s="67"/>
      <c r="E33" s="68"/>
      <c r="F33" s="69"/>
      <c r="G33" s="60"/>
      <c r="H33" s="65"/>
    </row>
    <row r="34" spans="1:8" ht="15.6">
      <c r="A34" s="50"/>
      <c r="B34" s="53" t="s">
        <v>24</v>
      </c>
      <c r="C34" s="66">
        <f>C32*C33</f>
        <v>625.18876009074995</v>
      </c>
      <c r="D34" s="67"/>
      <c r="E34" s="68"/>
      <c r="F34" s="69"/>
      <c r="G34" s="60"/>
      <c r="H34" s="65"/>
    </row>
    <row r="35" spans="1:8" ht="15.6">
      <c r="A35" s="85" t="s">
        <v>25</v>
      </c>
      <c r="B35" s="86"/>
      <c r="C35" s="87"/>
      <c r="D35" s="70"/>
      <c r="E35" s="71"/>
      <c r="F35" s="59">
        <v>2024</v>
      </c>
      <c r="G35" s="60">
        <v>109.113503262205</v>
      </c>
      <c r="H35" s="65"/>
    </row>
    <row r="36" spans="1:8" ht="15.6">
      <c r="A36" s="50">
        <v>1</v>
      </c>
      <c r="B36" s="53" t="s">
        <v>8</v>
      </c>
      <c r="C36" s="54"/>
      <c r="D36" s="72"/>
      <c r="E36" s="73"/>
      <c r="F36" s="59">
        <v>2025</v>
      </c>
      <c r="G36" s="60">
        <v>107.81631706396399</v>
      </c>
      <c r="H36" s="74">
        <f>(G36+100)/200</f>
        <v>1.0390815853198201</v>
      </c>
    </row>
    <row r="37" spans="1:8" ht="15.6">
      <c r="A37" s="55" t="s">
        <v>10</v>
      </c>
      <c r="B37" s="53" t="s">
        <v>11</v>
      </c>
      <c r="C37" s="75">
        <f>ССР!D74+ССР!E74</f>
        <v>2802.3660510418899</v>
      </c>
      <c r="D37" s="72"/>
      <c r="E37" s="57"/>
      <c r="F37" s="59">
        <v>2026</v>
      </c>
      <c r="G37" s="60">
        <v>105.262896868962</v>
      </c>
      <c r="H37" s="74">
        <f>(G37+100)/200*G36/100</f>
        <v>1.1065344785145901</v>
      </c>
    </row>
    <row r="38" spans="1:8" ht="15.6">
      <c r="A38" s="55" t="s">
        <v>15</v>
      </c>
      <c r="B38" s="53" t="s">
        <v>16</v>
      </c>
      <c r="C38" s="75">
        <f>ССР!F74</f>
        <v>3774.1757436294602</v>
      </c>
      <c r="D38" s="72"/>
      <c r="E38" s="57"/>
      <c r="F38" s="59">
        <v>2027</v>
      </c>
      <c r="G38" s="60">
        <v>104.420897989339</v>
      </c>
      <c r="H38" s="74">
        <f>(G38+100)/200*G37/100*G36/100</f>
        <v>1.1599922999352299</v>
      </c>
    </row>
    <row r="39" spans="1:8" ht="15.6">
      <c r="A39" s="55" t="s">
        <v>17</v>
      </c>
      <c r="B39" s="53" t="s">
        <v>18</v>
      </c>
      <c r="C39" s="75">
        <f>(ССР!G70-ССР!G65)*1.2</f>
        <v>260.80214702965299</v>
      </c>
      <c r="D39" s="72"/>
      <c r="E39" s="57"/>
      <c r="F39" s="59">
        <v>2028</v>
      </c>
      <c r="G39" s="60">
        <v>104.420897989339</v>
      </c>
      <c r="H39" s="74">
        <f>(G39+100)/200*G38/100*G37/100*G36/100</f>
        <v>1.2112743761995599</v>
      </c>
    </row>
    <row r="40" spans="1:8" ht="15.6">
      <c r="A40" s="50">
        <v>2</v>
      </c>
      <c r="B40" s="53" t="s">
        <v>19</v>
      </c>
      <c r="C40" s="75">
        <f>C37+C38+C39</f>
        <v>6837.3439417010004</v>
      </c>
      <c r="D40" s="67"/>
      <c r="E40" s="68"/>
      <c r="F40" s="59">
        <v>2029</v>
      </c>
      <c r="G40" s="60">
        <v>104.420897989339</v>
      </c>
      <c r="H40" s="74">
        <f>(G40+100)/200*G39/100*G38/100*G37/100*G36/100</f>
        <v>1.26482358074235</v>
      </c>
    </row>
    <row r="41" spans="1:8" ht="15.6">
      <c r="A41" s="55" t="s">
        <v>20</v>
      </c>
      <c r="B41" s="53" t="s">
        <v>21</v>
      </c>
      <c r="C41" s="62">
        <f>C40-ROUND(C40/1.2,5)</f>
        <v>1139.5573217010001</v>
      </c>
      <c r="D41" s="72"/>
      <c r="E41" s="57"/>
      <c r="F41" s="51"/>
      <c r="G41" s="51"/>
      <c r="H41" s="51"/>
    </row>
    <row r="42" spans="1:8" ht="15.6">
      <c r="A42" s="50">
        <v>3</v>
      </c>
      <c r="B42" s="53" t="s">
        <v>22</v>
      </c>
      <c r="C42" s="76">
        <f>C40*H40</f>
        <v>8648.0338471092691</v>
      </c>
      <c r="D42" s="67"/>
      <c r="E42" s="68"/>
      <c r="F42" s="51"/>
      <c r="G42" s="51"/>
      <c r="H42" s="51"/>
    </row>
    <row r="43" spans="1:8" ht="15.6">
      <c r="A43" s="50"/>
      <c r="B43" s="53" t="s">
        <v>23</v>
      </c>
      <c r="C43" s="62">
        <f>C33</f>
        <v>0.7</v>
      </c>
      <c r="D43" s="67"/>
      <c r="E43" s="68"/>
      <c r="F43" s="51"/>
      <c r="G43" s="51"/>
      <c r="H43" s="51"/>
    </row>
    <row r="44" spans="1:8" ht="15.6">
      <c r="A44" s="50"/>
      <c r="B44" s="53" t="s">
        <v>24</v>
      </c>
      <c r="C44" s="66">
        <f>C42*C43</f>
        <v>6053.62369297649</v>
      </c>
      <c r="D44" s="67"/>
      <c r="E44" s="68"/>
      <c r="F44" s="51"/>
      <c r="G44" s="51"/>
      <c r="H44" s="51"/>
    </row>
    <row r="45" spans="1:8" ht="15.6">
      <c r="A45" s="50"/>
      <c r="B45" s="53"/>
      <c r="C45" s="75"/>
      <c r="D45" s="77"/>
      <c r="E45" s="57"/>
      <c r="F45" s="51"/>
      <c r="G45" s="51"/>
      <c r="H45" s="51"/>
    </row>
    <row r="46" spans="1:8" ht="15.6">
      <c r="A46" s="50"/>
      <c r="B46" s="53" t="s">
        <v>26</v>
      </c>
      <c r="C46" s="102">
        <f>C34+C44</f>
        <v>6678.8124530672403</v>
      </c>
      <c r="D46" s="67"/>
      <c r="E46" s="68"/>
      <c r="F46" s="51"/>
      <c r="G46" s="51"/>
      <c r="H46" s="78"/>
    </row>
    <row r="47" spans="1:8" ht="15.6">
      <c r="A47" s="52"/>
      <c r="B47" s="52"/>
      <c r="C47" s="52"/>
      <c r="D47" s="51"/>
      <c r="E47" s="73"/>
      <c r="F47" s="51"/>
      <c r="G47" s="51"/>
      <c r="H47" s="51"/>
    </row>
    <row r="48" spans="1:8" ht="15.6">
      <c r="A48" s="79" t="s">
        <v>27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171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80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172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44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 ht="16.95" customHeight="1">
      <c r="A14" s="2"/>
      <c r="B14" s="33"/>
      <c r="C14" s="33" t="s">
        <v>102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173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116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1"/>
  <sheetViews>
    <sheetView zoomScale="75" zoomScaleNormal="75" workbookViewId="0">
      <selection activeCell="H3" sqref="H3:H8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42</v>
      </c>
      <c r="B3" s="93"/>
      <c r="C3" s="11"/>
      <c r="D3" s="12">
        <v>1690.9585076344999</v>
      </c>
      <c r="E3" s="13"/>
      <c r="F3" s="13"/>
      <c r="G3" s="13"/>
      <c r="H3" s="14"/>
    </row>
    <row r="4" spans="1:8">
      <c r="A4" s="98" t="s">
        <v>126</v>
      </c>
      <c r="B4" s="15" t="s">
        <v>127</v>
      </c>
      <c r="C4" s="11"/>
      <c r="D4" s="12">
        <v>1663.3208224542</v>
      </c>
      <c r="E4" s="13"/>
      <c r="F4" s="13"/>
      <c r="G4" s="13"/>
      <c r="H4" s="14"/>
    </row>
    <row r="5" spans="1:8">
      <c r="A5" s="98"/>
      <c r="B5" s="15" t="s">
        <v>128</v>
      </c>
      <c r="C5" s="10"/>
      <c r="D5" s="12">
        <v>27.637685180306001</v>
      </c>
      <c r="E5" s="13"/>
      <c r="F5" s="13"/>
      <c r="G5" s="13"/>
      <c r="H5" s="16"/>
    </row>
    <row r="6" spans="1:8">
      <c r="A6" s="99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4" t="s">
        <v>101</v>
      </c>
      <c r="B8" s="95"/>
      <c r="C8" s="98" t="s">
        <v>131</v>
      </c>
      <c r="D8" s="17">
        <v>1690.9585076344999</v>
      </c>
      <c r="E8" s="13">
        <v>0.32</v>
      </c>
      <c r="F8" s="13" t="s">
        <v>132</v>
      </c>
      <c r="G8" s="17">
        <v>5284.2453363578998</v>
      </c>
      <c r="H8" s="16"/>
    </row>
    <row r="9" spans="1:8">
      <c r="A9" s="100">
        <v>1</v>
      </c>
      <c r="B9" s="15" t="s">
        <v>127</v>
      </c>
      <c r="C9" s="98"/>
      <c r="D9" s="17">
        <v>1663.3208224542</v>
      </c>
      <c r="E9" s="13"/>
      <c r="F9" s="13"/>
      <c r="G9" s="13"/>
      <c r="H9" s="99" t="s">
        <v>42</v>
      </c>
    </row>
    <row r="10" spans="1:8">
      <c r="A10" s="98"/>
      <c r="B10" s="15" t="s">
        <v>128</v>
      </c>
      <c r="C10" s="98"/>
      <c r="D10" s="17">
        <v>27.637685180306001</v>
      </c>
      <c r="E10" s="13"/>
      <c r="F10" s="13"/>
      <c r="G10" s="13"/>
      <c r="H10" s="99"/>
    </row>
    <row r="11" spans="1:8">
      <c r="A11" s="98"/>
      <c r="B11" s="15" t="s">
        <v>129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130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65</v>
      </c>
      <c r="B13" s="93"/>
      <c r="C13" s="10"/>
      <c r="D13" s="12">
        <v>19.583890983233001</v>
      </c>
      <c r="E13" s="13"/>
      <c r="F13" s="13"/>
      <c r="G13" s="13"/>
      <c r="H13" s="16"/>
    </row>
    <row r="14" spans="1:8">
      <c r="A14" s="98" t="s">
        <v>133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130</v>
      </c>
      <c r="C17" s="10"/>
      <c r="D17" s="12">
        <v>19.583890983233001</v>
      </c>
      <c r="E17" s="13"/>
      <c r="F17" s="13"/>
      <c r="G17" s="13"/>
      <c r="H17" s="16"/>
    </row>
    <row r="18" spans="1:8">
      <c r="A18" s="94" t="s">
        <v>65</v>
      </c>
      <c r="B18" s="95"/>
      <c r="C18" s="98" t="s">
        <v>131</v>
      </c>
      <c r="D18" s="17">
        <v>19.583890983233001</v>
      </c>
      <c r="E18" s="13">
        <v>0.32</v>
      </c>
      <c r="F18" s="13" t="s">
        <v>132</v>
      </c>
      <c r="G18" s="17">
        <v>61.199659322602002</v>
      </c>
      <c r="H18" s="16"/>
    </row>
    <row r="19" spans="1:8">
      <c r="A19" s="100">
        <v>1</v>
      </c>
      <c r="B19" s="15" t="s">
        <v>127</v>
      </c>
      <c r="C19" s="98"/>
      <c r="D19" s="17">
        <v>0</v>
      </c>
      <c r="E19" s="13"/>
      <c r="F19" s="13"/>
      <c r="G19" s="13"/>
      <c r="H19" s="99" t="s">
        <v>42</v>
      </c>
    </row>
    <row r="20" spans="1:8">
      <c r="A20" s="98"/>
      <c r="B20" s="15" t="s">
        <v>128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129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130</v>
      </c>
      <c r="C22" s="98"/>
      <c r="D22" s="17">
        <v>19.583890983233001</v>
      </c>
      <c r="E22" s="13"/>
      <c r="F22" s="13"/>
      <c r="G22" s="13"/>
      <c r="H22" s="99"/>
    </row>
    <row r="23" spans="1:8">
      <c r="A23" s="94" t="s">
        <v>111</v>
      </c>
      <c r="B23" s="95"/>
      <c r="C23" s="98" t="s">
        <v>134</v>
      </c>
      <c r="D23" s="17">
        <v>0</v>
      </c>
      <c r="E23" s="13">
        <v>1</v>
      </c>
      <c r="F23" s="13" t="s">
        <v>135</v>
      </c>
      <c r="G23" s="17">
        <v>0</v>
      </c>
      <c r="H23" s="16"/>
    </row>
    <row r="24" spans="1:8">
      <c r="A24" s="100">
        <v>2</v>
      </c>
      <c r="B24" s="15" t="s">
        <v>127</v>
      </c>
      <c r="C24" s="98"/>
      <c r="D24" s="17">
        <v>0</v>
      </c>
      <c r="E24" s="13"/>
      <c r="F24" s="13"/>
      <c r="G24" s="13"/>
      <c r="H24" s="99" t="s">
        <v>42</v>
      </c>
    </row>
    <row r="25" spans="1:8">
      <c r="A25" s="98"/>
      <c r="B25" s="15" t="s">
        <v>128</v>
      </c>
      <c r="C25" s="98"/>
      <c r="D25" s="17">
        <v>0</v>
      </c>
      <c r="E25" s="13"/>
      <c r="F25" s="13"/>
      <c r="G25" s="13"/>
      <c r="H25" s="99"/>
    </row>
    <row r="26" spans="1:8">
      <c r="A26" s="98"/>
      <c r="B26" s="15" t="s">
        <v>129</v>
      </c>
      <c r="C26" s="98"/>
      <c r="D26" s="17">
        <v>0</v>
      </c>
      <c r="E26" s="13"/>
      <c r="F26" s="13"/>
      <c r="G26" s="13"/>
      <c r="H26" s="99"/>
    </row>
    <row r="27" spans="1:8">
      <c r="A27" s="98"/>
      <c r="B27" s="15" t="s">
        <v>130</v>
      </c>
      <c r="C27" s="98"/>
      <c r="D27" s="17">
        <v>0</v>
      </c>
      <c r="E27" s="13"/>
      <c r="F27" s="13"/>
      <c r="G27" s="13"/>
      <c r="H27" s="99"/>
    </row>
    <row r="28" spans="1:8" ht="24.6">
      <c r="A28" s="96" t="s">
        <v>80</v>
      </c>
      <c r="B28" s="93"/>
      <c r="C28" s="10"/>
      <c r="D28" s="12">
        <v>593.43078947367997</v>
      </c>
      <c r="E28" s="13"/>
      <c r="F28" s="13"/>
      <c r="G28" s="13"/>
      <c r="H28" s="16"/>
    </row>
    <row r="29" spans="1:8">
      <c r="A29" s="98" t="s">
        <v>136</v>
      </c>
      <c r="B29" s="15" t="s">
        <v>127</v>
      </c>
      <c r="C29" s="10"/>
      <c r="D29" s="12">
        <v>0</v>
      </c>
      <c r="E29" s="13"/>
      <c r="F29" s="13"/>
      <c r="G29" s="13"/>
      <c r="H29" s="16"/>
    </row>
    <row r="30" spans="1:8">
      <c r="A30" s="98"/>
      <c r="B30" s="15" t="s">
        <v>128</v>
      </c>
      <c r="C30" s="10"/>
      <c r="D30" s="12">
        <v>0</v>
      </c>
      <c r="E30" s="13"/>
      <c r="F30" s="13"/>
      <c r="G30" s="13"/>
      <c r="H30" s="16"/>
    </row>
    <row r="31" spans="1:8">
      <c r="A31" s="98"/>
      <c r="B31" s="15" t="s">
        <v>129</v>
      </c>
      <c r="C31" s="10"/>
      <c r="D31" s="12">
        <v>0</v>
      </c>
      <c r="E31" s="13"/>
      <c r="F31" s="13"/>
      <c r="G31" s="13"/>
      <c r="H31" s="16"/>
    </row>
    <row r="32" spans="1:8">
      <c r="A32" s="98"/>
      <c r="B32" s="15" t="s">
        <v>130</v>
      </c>
      <c r="C32" s="10"/>
      <c r="D32" s="12">
        <v>593.43078947367997</v>
      </c>
      <c r="E32" s="13"/>
      <c r="F32" s="13"/>
      <c r="G32" s="13"/>
      <c r="H32" s="16"/>
    </row>
    <row r="33" spans="1:8">
      <c r="A33" s="94" t="s">
        <v>80</v>
      </c>
      <c r="B33" s="95"/>
      <c r="C33" s="98" t="s">
        <v>131</v>
      </c>
      <c r="D33" s="17">
        <v>194.15578947367999</v>
      </c>
      <c r="E33" s="13">
        <v>0.32</v>
      </c>
      <c r="F33" s="13" t="s">
        <v>132</v>
      </c>
      <c r="G33" s="17">
        <v>606.73684210526005</v>
      </c>
      <c r="H33" s="16"/>
    </row>
    <row r="34" spans="1:8">
      <c r="A34" s="100">
        <v>1</v>
      </c>
      <c r="B34" s="15" t="s">
        <v>127</v>
      </c>
      <c r="C34" s="98"/>
      <c r="D34" s="17">
        <v>0</v>
      </c>
      <c r="E34" s="13"/>
      <c r="F34" s="13"/>
      <c r="G34" s="13"/>
      <c r="H34" s="99" t="s">
        <v>42</v>
      </c>
    </row>
    <row r="35" spans="1:8">
      <c r="A35" s="98"/>
      <c r="B35" s="15" t="s">
        <v>128</v>
      </c>
      <c r="C35" s="98"/>
      <c r="D35" s="17">
        <v>0</v>
      </c>
      <c r="E35" s="13"/>
      <c r="F35" s="13"/>
      <c r="G35" s="13"/>
      <c r="H35" s="99"/>
    </row>
    <row r="36" spans="1:8">
      <c r="A36" s="98"/>
      <c r="B36" s="15" t="s">
        <v>129</v>
      </c>
      <c r="C36" s="98"/>
      <c r="D36" s="17">
        <v>0</v>
      </c>
      <c r="E36" s="13"/>
      <c r="F36" s="13"/>
      <c r="G36" s="13"/>
      <c r="H36" s="99"/>
    </row>
    <row r="37" spans="1:8">
      <c r="A37" s="98"/>
      <c r="B37" s="15" t="s">
        <v>130</v>
      </c>
      <c r="C37" s="98"/>
      <c r="D37" s="17">
        <v>194.15578947367999</v>
      </c>
      <c r="E37" s="13"/>
      <c r="F37" s="13"/>
      <c r="G37" s="13"/>
      <c r="H37" s="99"/>
    </row>
    <row r="38" spans="1:8">
      <c r="A38" s="94" t="s">
        <v>80</v>
      </c>
      <c r="B38" s="95"/>
      <c r="C38" s="98" t="s">
        <v>137</v>
      </c>
      <c r="D38" s="17">
        <v>8.8949999999999996</v>
      </c>
      <c r="E38" s="13">
        <v>1</v>
      </c>
      <c r="F38" s="13" t="s">
        <v>135</v>
      </c>
      <c r="G38" s="17">
        <v>8.8949999999999996</v>
      </c>
      <c r="H38" s="16"/>
    </row>
    <row r="39" spans="1:8">
      <c r="A39" s="100">
        <v>2</v>
      </c>
      <c r="B39" s="15" t="s">
        <v>127</v>
      </c>
      <c r="C39" s="98"/>
      <c r="D39" s="17">
        <v>0</v>
      </c>
      <c r="E39" s="13"/>
      <c r="F39" s="13"/>
      <c r="G39" s="13"/>
      <c r="H39" s="99" t="s">
        <v>42</v>
      </c>
    </row>
    <row r="40" spans="1:8">
      <c r="A40" s="98"/>
      <c r="B40" s="15" t="s">
        <v>128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129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130</v>
      </c>
      <c r="C42" s="98"/>
      <c r="D42" s="17">
        <v>8.8949999999999996</v>
      </c>
      <c r="E42" s="13"/>
      <c r="F42" s="13"/>
      <c r="G42" s="13"/>
      <c r="H42" s="99"/>
    </row>
    <row r="43" spans="1:8">
      <c r="A43" s="94" t="s">
        <v>80</v>
      </c>
      <c r="B43" s="95"/>
      <c r="C43" s="98" t="s">
        <v>134</v>
      </c>
      <c r="D43" s="17">
        <v>390.38</v>
      </c>
      <c r="E43" s="13">
        <v>1</v>
      </c>
      <c r="F43" s="13" t="s">
        <v>135</v>
      </c>
      <c r="G43" s="17">
        <v>390.38</v>
      </c>
      <c r="H43" s="16"/>
    </row>
    <row r="44" spans="1:8">
      <c r="A44" s="100">
        <v>3</v>
      </c>
      <c r="B44" s="15" t="s">
        <v>127</v>
      </c>
      <c r="C44" s="98"/>
      <c r="D44" s="17">
        <v>0</v>
      </c>
      <c r="E44" s="13"/>
      <c r="F44" s="13"/>
      <c r="G44" s="13"/>
      <c r="H44" s="99" t="s">
        <v>42</v>
      </c>
    </row>
    <row r="45" spans="1:8">
      <c r="A45" s="98"/>
      <c r="B45" s="15" t="s">
        <v>128</v>
      </c>
      <c r="C45" s="98"/>
      <c r="D45" s="17">
        <v>0</v>
      </c>
      <c r="E45" s="13"/>
      <c r="F45" s="13"/>
      <c r="G45" s="13"/>
      <c r="H45" s="99"/>
    </row>
    <row r="46" spans="1:8">
      <c r="A46" s="98"/>
      <c r="B46" s="15" t="s">
        <v>129</v>
      </c>
      <c r="C46" s="98"/>
      <c r="D46" s="17">
        <v>0</v>
      </c>
      <c r="E46" s="13"/>
      <c r="F46" s="13"/>
      <c r="G46" s="13"/>
      <c r="H46" s="99"/>
    </row>
    <row r="47" spans="1:8">
      <c r="A47" s="98"/>
      <c r="B47" s="15" t="s">
        <v>130</v>
      </c>
      <c r="C47" s="98"/>
      <c r="D47" s="17">
        <v>390.38</v>
      </c>
      <c r="E47" s="13"/>
      <c r="F47" s="13"/>
      <c r="G47" s="13"/>
      <c r="H47" s="99"/>
    </row>
    <row r="48" spans="1:8" ht="24.6">
      <c r="A48" s="96"/>
      <c r="B48" s="93"/>
      <c r="C48" s="10"/>
      <c r="D48" s="12">
        <v>77.47</v>
      </c>
      <c r="E48" s="13"/>
      <c r="F48" s="13"/>
      <c r="G48" s="13"/>
      <c r="H48" s="16"/>
    </row>
    <row r="49" spans="1:8">
      <c r="A49" s="98" t="s">
        <v>126</v>
      </c>
      <c r="B49" s="15" t="s">
        <v>127</v>
      </c>
      <c r="C49" s="10"/>
      <c r="D49" s="12">
        <v>71.25</v>
      </c>
      <c r="E49" s="13"/>
      <c r="F49" s="13"/>
      <c r="G49" s="13"/>
      <c r="H49" s="16"/>
    </row>
    <row r="50" spans="1:8">
      <c r="A50" s="98"/>
      <c r="B50" s="15" t="s">
        <v>128</v>
      </c>
      <c r="C50" s="10"/>
      <c r="D50" s="12">
        <v>6.22</v>
      </c>
      <c r="E50" s="13"/>
      <c r="F50" s="13"/>
      <c r="G50" s="13"/>
      <c r="H50" s="16"/>
    </row>
    <row r="51" spans="1:8">
      <c r="A51" s="98"/>
      <c r="B51" s="15" t="s">
        <v>129</v>
      </c>
      <c r="C51" s="10"/>
      <c r="D51" s="12">
        <v>0</v>
      </c>
      <c r="E51" s="13"/>
      <c r="F51" s="13"/>
      <c r="G51" s="13"/>
      <c r="H51" s="16"/>
    </row>
    <row r="52" spans="1:8">
      <c r="A52" s="98"/>
      <c r="B52" s="15" t="s">
        <v>130</v>
      </c>
      <c r="C52" s="10"/>
      <c r="D52" s="12">
        <v>0</v>
      </c>
      <c r="E52" s="13"/>
      <c r="F52" s="13"/>
      <c r="G52" s="13"/>
      <c r="H52" s="16"/>
    </row>
    <row r="53" spans="1:8">
      <c r="A53" s="94" t="s">
        <v>101</v>
      </c>
      <c r="B53" s="95"/>
      <c r="C53" s="98" t="s">
        <v>137</v>
      </c>
      <c r="D53" s="17">
        <v>77.47</v>
      </c>
      <c r="E53" s="13">
        <v>1</v>
      </c>
      <c r="F53" s="13" t="s">
        <v>135</v>
      </c>
      <c r="G53" s="17">
        <v>77.47</v>
      </c>
      <c r="H53" s="16"/>
    </row>
    <row r="54" spans="1:8">
      <c r="A54" s="100">
        <v>1</v>
      </c>
      <c r="B54" s="15" t="s">
        <v>127</v>
      </c>
      <c r="C54" s="98"/>
      <c r="D54" s="17">
        <v>71.25</v>
      </c>
      <c r="E54" s="13"/>
      <c r="F54" s="13"/>
      <c r="G54" s="13"/>
      <c r="H54" s="99" t="s">
        <v>42</v>
      </c>
    </row>
    <row r="55" spans="1:8">
      <c r="A55" s="98"/>
      <c r="B55" s="15" t="s">
        <v>128</v>
      </c>
      <c r="C55" s="98"/>
      <c r="D55" s="17">
        <v>6.22</v>
      </c>
      <c r="E55" s="13"/>
      <c r="F55" s="13"/>
      <c r="G55" s="13"/>
      <c r="H55" s="99"/>
    </row>
    <row r="56" spans="1:8">
      <c r="A56" s="98"/>
      <c r="B56" s="15" t="s">
        <v>129</v>
      </c>
      <c r="C56" s="98"/>
      <c r="D56" s="17">
        <v>0</v>
      </c>
      <c r="E56" s="13"/>
      <c r="F56" s="13"/>
      <c r="G56" s="13"/>
      <c r="H56" s="99"/>
    </row>
    <row r="57" spans="1:8">
      <c r="A57" s="98"/>
      <c r="B57" s="15" t="s">
        <v>130</v>
      </c>
      <c r="C57" s="98"/>
      <c r="D57" s="17">
        <v>0</v>
      </c>
      <c r="E57" s="13"/>
      <c r="F57" s="13"/>
      <c r="G57" s="13"/>
      <c r="H57" s="99"/>
    </row>
    <row r="58" spans="1:8" ht="24.6">
      <c r="A58" s="96" t="s">
        <v>107</v>
      </c>
      <c r="B58" s="93"/>
      <c r="C58" s="10"/>
      <c r="D58" s="12">
        <v>3400.0065639643999</v>
      </c>
      <c r="E58" s="13"/>
      <c r="F58" s="13"/>
      <c r="G58" s="13"/>
      <c r="H58" s="16"/>
    </row>
    <row r="59" spans="1:8">
      <c r="A59" s="98" t="s">
        <v>126</v>
      </c>
      <c r="B59" s="15" t="s">
        <v>127</v>
      </c>
      <c r="C59" s="10"/>
      <c r="D59" s="12">
        <v>332.56706822870001</v>
      </c>
      <c r="E59" s="13"/>
      <c r="F59" s="13"/>
      <c r="G59" s="13"/>
      <c r="H59" s="16"/>
    </row>
    <row r="60" spans="1:8">
      <c r="A60" s="98"/>
      <c r="B60" s="15" t="s">
        <v>128</v>
      </c>
      <c r="C60" s="10"/>
      <c r="D60" s="12">
        <v>13.899250080810001</v>
      </c>
      <c r="E60" s="13"/>
      <c r="F60" s="13"/>
      <c r="G60" s="13"/>
      <c r="H60" s="16"/>
    </row>
    <row r="61" spans="1:8">
      <c r="A61" s="98"/>
      <c r="B61" s="15" t="s">
        <v>129</v>
      </c>
      <c r="C61" s="10"/>
      <c r="D61" s="12">
        <v>3053.5402456549</v>
      </c>
      <c r="E61" s="13"/>
      <c r="F61" s="13"/>
      <c r="G61" s="13"/>
      <c r="H61" s="16"/>
    </row>
    <row r="62" spans="1:8">
      <c r="A62" s="98"/>
      <c r="B62" s="15" t="s">
        <v>130</v>
      </c>
      <c r="C62" s="10"/>
      <c r="D62" s="12">
        <v>0</v>
      </c>
      <c r="E62" s="13"/>
      <c r="F62" s="13"/>
      <c r="G62" s="13"/>
      <c r="H62" s="16"/>
    </row>
    <row r="63" spans="1:8">
      <c r="A63" s="94" t="s">
        <v>109</v>
      </c>
      <c r="B63" s="95"/>
      <c r="C63" s="98" t="s">
        <v>134</v>
      </c>
      <c r="D63" s="17">
        <v>3400.0065639643999</v>
      </c>
      <c r="E63" s="13">
        <v>1</v>
      </c>
      <c r="F63" s="13" t="s">
        <v>135</v>
      </c>
      <c r="G63" s="17">
        <v>3400.0065639643999</v>
      </c>
      <c r="H63" s="16"/>
    </row>
    <row r="64" spans="1:8">
      <c r="A64" s="100">
        <v>1</v>
      </c>
      <c r="B64" s="15" t="s">
        <v>127</v>
      </c>
      <c r="C64" s="98"/>
      <c r="D64" s="17">
        <v>332.56706822870001</v>
      </c>
      <c r="E64" s="13"/>
      <c r="F64" s="13"/>
      <c r="G64" s="13"/>
      <c r="H64" s="99" t="s">
        <v>42</v>
      </c>
    </row>
    <row r="65" spans="1:8">
      <c r="A65" s="98"/>
      <c r="B65" s="15" t="s">
        <v>128</v>
      </c>
      <c r="C65" s="98"/>
      <c r="D65" s="17">
        <v>13.899250080810001</v>
      </c>
      <c r="E65" s="13"/>
      <c r="F65" s="13"/>
      <c r="G65" s="13"/>
      <c r="H65" s="99"/>
    </row>
    <row r="66" spans="1:8">
      <c r="A66" s="98"/>
      <c r="B66" s="15" t="s">
        <v>129</v>
      </c>
      <c r="C66" s="98"/>
      <c r="D66" s="17">
        <v>3053.5402456549</v>
      </c>
      <c r="E66" s="13"/>
      <c r="F66" s="13"/>
      <c r="G66" s="13"/>
      <c r="H66" s="99"/>
    </row>
    <row r="67" spans="1:8">
      <c r="A67" s="98"/>
      <c r="B67" s="15" t="s">
        <v>130</v>
      </c>
      <c r="C67" s="98"/>
      <c r="D67" s="17">
        <v>0</v>
      </c>
      <c r="E67" s="13"/>
      <c r="F67" s="13"/>
      <c r="G67" s="13"/>
      <c r="H67" s="99"/>
    </row>
    <row r="68" spans="1:8" ht="24.6">
      <c r="A68" s="96" t="s">
        <v>113</v>
      </c>
      <c r="B68" s="93"/>
      <c r="C68" s="10"/>
      <c r="D68" s="12">
        <v>37.762898550724998</v>
      </c>
      <c r="E68" s="13"/>
      <c r="F68" s="13"/>
      <c r="G68" s="13"/>
      <c r="H68" s="16"/>
    </row>
    <row r="69" spans="1:8">
      <c r="A69" s="98" t="s">
        <v>138</v>
      </c>
      <c r="B69" s="15" t="s">
        <v>127</v>
      </c>
      <c r="C69" s="10"/>
      <c r="D69" s="12">
        <v>37.762898550724998</v>
      </c>
      <c r="E69" s="13"/>
      <c r="F69" s="13"/>
      <c r="G69" s="13"/>
      <c r="H69" s="16"/>
    </row>
    <row r="70" spans="1:8">
      <c r="A70" s="98"/>
      <c r="B70" s="15" t="s">
        <v>128</v>
      </c>
      <c r="C70" s="10"/>
      <c r="D70" s="12">
        <v>0</v>
      </c>
      <c r="E70" s="13"/>
      <c r="F70" s="13"/>
      <c r="G70" s="13"/>
      <c r="H70" s="16"/>
    </row>
    <row r="71" spans="1:8">
      <c r="A71" s="98"/>
      <c r="B71" s="15" t="s">
        <v>129</v>
      </c>
      <c r="C71" s="10"/>
      <c r="D71" s="12">
        <v>0</v>
      </c>
      <c r="E71" s="13"/>
      <c r="F71" s="13"/>
      <c r="G71" s="13"/>
      <c r="H71" s="16"/>
    </row>
    <row r="72" spans="1:8">
      <c r="A72" s="98"/>
      <c r="B72" s="15" t="s">
        <v>130</v>
      </c>
      <c r="C72" s="10"/>
      <c r="D72" s="12">
        <v>0</v>
      </c>
      <c r="E72" s="13"/>
      <c r="F72" s="13"/>
      <c r="G72" s="13"/>
      <c r="H72" s="16"/>
    </row>
    <row r="73" spans="1:8">
      <c r="A73" s="94" t="s">
        <v>44</v>
      </c>
      <c r="B73" s="95"/>
      <c r="C73" s="98" t="s">
        <v>139</v>
      </c>
      <c r="D73" s="17">
        <v>37.762898550724998</v>
      </c>
      <c r="E73" s="13">
        <v>2.4000000000000001E-5</v>
      </c>
      <c r="F73" s="13" t="s">
        <v>140</v>
      </c>
      <c r="G73" s="17">
        <v>1573454.1062802</v>
      </c>
      <c r="H73" s="16"/>
    </row>
    <row r="74" spans="1:8">
      <c r="A74" s="100">
        <v>1</v>
      </c>
      <c r="B74" s="15" t="s">
        <v>127</v>
      </c>
      <c r="C74" s="98"/>
      <c r="D74" s="17">
        <v>37.762898550724998</v>
      </c>
      <c r="E74" s="13"/>
      <c r="F74" s="13"/>
      <c r="G74" s="13"/>
      <c r="H74" s="99" t="s">
        <v>141</v>
      </c>
    </row>
    <row r="75" spans="1:8">
      <c r="A75" s="98"/>
      <c r="B75" s="15" t="s">
        <v>128</v>
      </c>
      <c r="C75" s="98"/>
      <c r="D75" s="17">
        <v>0</v>
      </c>
      <c r="E75" s="13"/>
      <c r="F75" s="13"/>
      <c r="G75" s="13"/>
      <c r="H75" s="99"/>
    </row>
    <row r="76" spans="1:8">
      <c r="A76" s="98"/>
      <c r="B76" s="15" t="s">
        <v>129</v>
      </c>
      <c r="C76" s="98"/>
      <c r="D76" s="17">
        <v>0</v>
      </c>
      <c r="E76" s="13"/>
      <c r="F76" s="13"/>
      <c r="G76" s="13"/>
      <c r="H76" s="99"/>
    </row>
    <row r="77" spans="1:8">
      <c r="A77" s="98"/>
      <c r="B77" s="15" t="s">
        <v>130</v>
      </c>
      <c r="C77" s="98"/>
      <c r="D77" s="17">
        <v>0</v>
      </c>
      <c r="E77" s="13"/>
      <c r="F77" s="13"/>
      <c r="G77" s="13"/>
      <c r="H77" s="99"/>
    </row>
    <row r="78" spans="1:8" ht="24.6">
      <c r="A78" s="96" t="s">
        <v>116</v>
      </c>
      <c r="B78" s="93"/>
      <c r="C78" s="10"/>
      <c r="D78" s="12">
        <v>173405.21739129999</v>
      </c>
      <c r="E78" s="13"/>
      <c r="F78" s="13"/>
      <c r="G78" s="13"/>
      <c r="H78" s="16"/>
    </row>
    <row r="79" spans="1:8">
      <c r="A79" s="98" t="s">
        <v>142</v>
      </c>
      <c r="B79" s="15" t="s">
        <v>127</v>
      </c>
      <c r="C79" s="10"/>
      <c r="D79" s="12">
        <v>0</v>
      </c>
      <c r="E79" s="13"/>
      <c r="F79" s="13"/>
      <c r="G79" s="13"/>
      <c r="H79" s="16"/>
    </row>
    <row r="80" spans="1:8">
      <c r="A80" s="98"/>
      <c r="B80" s="15" t="s">
        <v>128</v>
      </c>
      <c r="C80" s="10"/>
      <c r="D80" s="12">
        <v>0</v>
      </c>
      <c r="E80" s="13"/>
      <c r="F80" s="13"/>
      <c r="G80" s="13"/>
      <c r="H80" s="16"/>
    </row>
    <row r="81" spans="1:8">
      <c r="A81" s="98"/>
      <c r="B81" s="15" t="s">
        <v>129</v>
      </c>
      <c r="C81" s="10"/>
      <c r="D81" s="12">
        <v>0</v>
      </c>
      <c r="E81" s="13"/>
      <c r="F81" s="13"/>
      <c r="G81" s="13"/>
      <c r="H81" s="16"/>
    </row>
    <row r="82" spans="1:8">
      <c r="A82" s="98"/>
      <c r="B82" s="15" t="s">
        <v>130</v>
      </c>
      <c r="C82" s="10"/>
      <c r="D82" s="12">
        <v>173405.21739129999</v>
      </c>
      <c r="E82" s="13"/>
      <c r="F82" s="13"/>
      <c r="G82" s="13"/>
      <c r="H82" s="16"/>
    </row>
    <row r="83" spans="1:8">
      <c r="A83" s="94" t="s">
        <v>116</v>
      </c>
      <c r="B83" s="95"/>
      <c r="C83" s="98" t="s">
        <v>139</v>
      </c>
      <c r="D83" s="17">
        <v>173405.21739129999</v>
      </c>
      <c r="E83" s="13">
        <v>2.4000000000000001E-5</v>
      </c>
      <c r="F83" s="13" t="s">
        <v>140</v>
      </c>
      <c r="G83" s="17">
        <v>7225217391.3043003</v>
      </c>
      <c r="H83" s="16"/>
    </row>
    <row r="84" spans="1:8">
      <c r="A84" s="100">
        <v>1</v>
      </c>
      <c r="B84" s="15" t="s">
        <v>127</v>
      </c>
      <c r="C84" s="98"/>
      <c r="D84" s="17">
        <v>0</v>
      </c>
      <c r="E84" s="13"/>
      <c r="F84" s="13"/>
      <c r="G84" s="13"/>
      <c r="H84" s="99" t="s">
        <v>141</v>
      </c>
    </row>
    <row r="85" spans="1:8">
      <c r="A85" s="98"/>
      <c r="B85" s="15" t="s">
        <v>128</v>
      </c>
      <c r="C85" s="98"/>
      <c r="D85" s="17">
        <v>0</v>
      </c>
      <c r="E85" s="13"/>
      <c r="F85" s="13"/>
      <c r="G85" s="13"/>
      <c r="H85" s="99"/>
    </row>
    <row r="86" spans="1:8">
      <c r="A86" s="98"/>
      <c r="B86" s="15" t="s">
        <v>129</v>
      </c>
      <c r="C86" s="98"/>
      <c r="D86" s="17">
        <v>0</v>
      </c>
      <c r="E86" s="13"/>
      <c r="F86" s="13"/>
      <c r="G86" s="13"/>
      <c r="H86" s="99"/>
    </row>
    <row r="87" spans="1:8">
      <c r="A87" s="98"/>
      <c r="B87" s="15" t="s">
        <v>130</v>
      </c>
      <c r="C87" s="98"/>
      <c r="D87" s="17">
        <v>173405.21739129999</v>
      </c>
      <c r="E87" s="13"/>
      <c r="F87" s="13"/>
      <c r="G87" s="13"/>
      <c r="H87" s="99"/>
    </row>
    <row r="88" spans="1:8">
      <c r="A88" s="18"/>
      <c r="C88" s="18"/>
      <c r="D88" s="7"/>
      <c r="E88" s="7"/>
      <c r="F88" s="7"/>
      <c r="G88" s="7"/>
      <c r="H88" s="19"/>
    </row>
    <row r="90" spans="1:8">
      <c r="A90" s="97" t="s">
        <v>143</v>
      </c>
      <c r="B90" s="97"/>
      <c r="C90" s="97"/>
      <c r="D90" s="97"/>
      <c r="E90" s="97"/>
      <c r="F90" s="97"/>
      <c r="G90" s="97"/>
      <c r="H90" s="97"/>
    </row>
    <row r="91" spans="1:8">
      <c r="A91" s="97" t="s">
        <v>144</v>
      </c>
      <c r="B91" s="97"/>
      <c r="C91" s="97"/>
      <c r="D91" s="97"/>
      <c r="E91" s="97"/>
      <c r="F91" s="97"/>
      <c r="G91" s="97"/>
      <c r="H91" s="97"/>
    </row>
  </sheetData>
  <mergeCells count="56">
    <mergeCell ref="H44:H47"/>
    <mergeCell ref="H54:H57"/>
    <mergeCell ref="H64:H67"/>
    <mergeCell ref="H74:H77"/>
    <mergeCell ref="H84:H87"/>
    <mergeCell ref="H9:H12"/>
    <mergeCell ref="H19:H22"/>
    <mergeCell ref="H24:H27"/>
    <mergeCell ref="H34:H37"/>
    <mergeCell ref="H39:H42"/>
    <mergeCell ref="A74:A77"/>
    <mergeCell ref="A79:A82"/>
    <mergeCell ref="A84:A87"/>
    <mergeCell ref="C8:C12"/>
    <mergeCell ref="C18:C22"/>
    <mergeCell ref="C23:C27"/>
    <mergeCell ref="C33:C37"/>
    <mergeCell ref="C38:C42"/>
    <mergeCell ref="C43:C47"/>
    <mergeCell ref="C53:C57"/>
    <mergeCell ref="C63:C67"/>
    <mergeCell ref="C73:C77"/>
    <mergeCell ref="C83:C87"/>
    <mergeCell ref="A78:B78"/>
    <mergeCell ref="A83:B83"/>
    <mergeCell ref="A90:H90"/>
    <mergeCell ref="A91:H9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53:B53"/>
    <mergeCell ref="A58:B58"/>
    <mergeCell ref="A63:B63"/>
    <mergeCell ref="A68:B68"/>
    <mergeCell ref="A73:B73"/>
    <mergeCell ref="A64:A67"/>
    <mergeCell ref="A69:A7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145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146</v>
      </c>
      <c r="B3" s="2" t="s">
        <v>147</v>
      </c>
      <c r="C3" s="2" t="s">
        <v>148</v>
      </c>
      <c r="D3" s="2" t="s">
        <v>149</v>
      </c>
      <c r="E3" s="2" t="s">
        <v>150</v>
      </c>
      <c r="F3" s="2" t="s">
        <v>151</v>
      </c>
      <c r="G3" s="2" t="s">
        <v>152</v>
      </c>
      <c r="H3" s="2" t="s">
        <v>153</v>
      </c>
    </row>
    <row r="4" spans="1:8" ht="39" customHeight="1">
      <c r="A4" s="3" t="s">
        <v>154</v>
      </c>
      <c r="B4" s="4" t="s">
        <v>132</v>
      </c>
      <c r="C4" s="5">
        <v>0.35907368421052999</v>
      </c>
      <c r="D4" s="5">
        <v>900.30388838926001</v>
      </c>
      <c r="E4" s="4">
        <v>0.4</v>
      </c>
      <c r="F4" s="3" t="s">
        <v>154</v>
      </c>
      <c r="G4" s="5">
        <v>323.27543411299001</v>
      </c>
      <c r="H4" s="6" t="s">
        <v>159</v>
      </c>
    </row>
    <row r="5" spans="1:8" ht="39" customHeight="1">
      <c r="A5" s="3" t="s">
        <v>155</v>
      </c>
      <c r="B5" s="4" t="s">
        <v>135</v>
      </c>
      <c r="C5" s="5">
        <v>9</v>
      </c>
      <c r="D5" s="5">
        <v>81.798315329532997</v>
      </c>
      <c r="E5" s="4">
        <v>0.4</v>
      </c>
      <c r="F5" s="3" t="s">
        <v>155</v>
      </c>
      <c r="G5" s="5">
        <v>661.27480182191005</v>
      </c>
      <c r="H5" s="6" t="s">
        <v>160</v>
      </c>
    </row>
    <row r="6" spans="1:8" ht="39" hidden="1" customHeight="1">
      <c r="A6" s="3" t="s">
        <v>155</v>
      </c>
      <c r="B6" s="4" t="s">
        <v>135</v>
      </c>
      <c r="C6" s="5">
        <v>1.3473684210526</v>
      </c>
      <c r="D6" s="5">
        <v>19.871333705078001</v>
      </c>
      <c r="E6" s="4">
        <v>0.4</v>
      </c>
      <c r="F6" s="3" t="s">
        <v>155</v>
      </c>
      <c r="G6" s="5">
        <v>26.774007518421001</v>
      </c>
      <c r="H6" s="6"/>
    </row>
    <row r="7" spans="1:8" ht="39" hidden="1" customHeight="1">
      <c r="A7" s="3" t="s">
        <v>156</v>
      </c>
      <c r="B7" s="4" t="s">
        <v>135</v>
      </c>
      <c r="C7" s="5">
        <v>4.5</v>
      </c>
      <c r="D7" s="5">
        <v>4.8225376529421</v>
      </c>
      <c r="E7" s="4"/>
      <c r="F7" s="3" t="s">
        <v>156</v>
      </c>
      <c r="G7" s="5">
        <v>21.701419438239</v>
      </c>
      <c r="H7" s="6"/>
    </row>
    <row r="8" spans="1:8" ht="39" customHeight="1">
      <c r="A8" s="3" t="s">
        <v>157</v>
      </c>
      <c r="B8" s="4" t="s">
        <v>135</v>
      </c>
      <c r="C8" s="5">
        <v>1</v>
      </c>
      <c r="D8" s="5">
        <v>3053.5353739730999</v>
      </c>
      <c r="E8" s="4" t="s">
        <v>158</v>
      </c>
      <c r="F8" s="3" t="s">
        <v>157</v>
      </c>
      <c r="G8" s="5">
        <v>3053.5353739730999</v>
      </c>
      <c r="H8" s="6" t="s">
        <v>161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163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30</v>
      </c>
      <c r="C18" s="91" t="s">
        <v>31</v>
      </c>
      <c r="D18" s="88" t="s">
        <v>32</v>
      </c>
      <c r="E18" s="89"/>
      <c r="F18" s="89"/>
      <c r="G18" s="89"/>
      <c r="H18" s="90"/>
    </row>
    <row r="19" spans="1:8" ht="85.2" customHeight="1">
      <c r="A19" s="91"/>
      <c r="B19" s="91"/>
      <c r="C19" s="91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2067.1378906829</v>
      </c>
      <c r="E25" s="41">
        <v>47.756935261115999</v>
      </c>
      <c r="F25" s="41">
        <v>3053.5402456549</v>
      </c>
      <c r="G25" s="41">
        <v>0</v>
      </c>
      <c r="H25" s="41">
        <v>5168.4350715989003</v>
      </c>
    </row>
    <row r="26" spans="1:8">
      <c r="A26" s="2">
        <v>2</v>
      </c>
      <c r="B26" s="2" t="s">
        <v>43</v>
      </c>
      <c r="C26" s="42" t="s">
        <v>44</v>
      </c>
      <c r="D26" s="41">
        <v>41.20442154205</v>
      </c>
      <c r="E26" s="41">
        <v>0</v>
      </c>
      <c r="F26" s="41">
        <v>0</v>
      </c>
      <c r="G26" s="41">
        <v>0</v>
      </c>
      <c r="H26" s="41">
        <v>41.20442154205</v>
      </c>
    </row>
    <row r="27" spans="1:8" ht="16.95" customHeight="1">
      <c r="A27" s="2"/>
      <c r="B27" s="33"/>
      <c r="C27" s="33" t="s">
        <v>45</v>
      </c>
      <c r="D27" s="41">
        <v>2108.3423122250001</v>
      </c>
      <c r="E27" s="41">
        <v>47.756935261115999</v>
      </c>
      <c r="F27" s="41">
        <v>3053.5402456549</v>
      </c>
      <c r="G27" s="41">
        <v>0</v>
      </c>
      <c r="H27" s="41">
        <v>5209.6394931409995</v>
      </c>
    </row>
    <row r="28" spans="1:8" ht="16.95" customHeight="1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200000000000003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56</v>
      </c>
      <c r="D43" s="41">
        <v>2108.3423122250001</v>
      </c>
      <c r="E43" s="41">
        <v>47.756935261115999</v>
      </c>
      <c r="F43" s="41">
        <v>3053.5402456549</v>
      </c>
      <c r="G43" s="41">
        <v>0</v>
      </c>
      <c r="H43" s="41">
        <v>5209.6394931409995</v>
      </c>
    </row>
    <row r="44" spans="1:8" ht="16.95" customHeight="1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51.678447267072997</v>
      </c>
      <c r="E45" s="41">
        <v>1.1939233815279</v>
      </c>
      <c r="F45" s="41">
        <v>0</v>
      </c>
      <c r="G45" s="41">
        <v>0</v>
      </c>
      <c r="H45" s="41">
        <v>52.872370648600999</v>
      </c>
    </row>
    <row r="46" spans="1:8" ht="31.2">
      <c r="A46" s="2">
        <v>4</v>
      </c>
      <c r="B46" s="2" t="s">
        <v>58</v>
      </c>
      <c r="C46" s="42" t="s">
        <v>60</v>
      </c>
      <c r="D46" s="41">
        <v>0.82408843084099004</v>
      </c>
      <c r="E46" s="41">
        <v>0</v>
      </c>
      <c r="F46" s="41">
        <v>0</v>
      </c>
      <c r="G46" s="41">
        <v>0</v>
      </c>
      <c r="H46" s="41">
        <v>0.82408843084099004</v>
      </c>
    </row>
    <row r="47" spans="1:8" ht="16.95" customHeight="1">
      <c r="A47" s="2"/>
      <c r="B47" s="33"/>
      <c r="C47" s="33" t="s">
        <v>61</v>
      </c>
      <c r="D47" s="41">
        <v>52.502535697913999</v>
      </c>
      <c r="E47" s="41">
        <v>1.1939233815279</v>
      </c>
      <c r="F47" s="41">
        <v>0</v>
      </c>
      <c r="G47" s="41">
        <v>0</v>
      </c>
      <c r="H47" s="41">
        <v>53.696459079442</v>
      </c>
    </row>
    <row r="48" spans="1:8" ht="16.95" customHeight="1">
      <c r="A48" s="2"/>
      <c r="B48" s="33"/>
      <c r="C48" s="33" t="s">
        <v>62</v>
      </c>
      <c r="D48" s="41">
        <v>2160.8448479229</v>
      </c>
      <c r="E48" s="41">
        <v>48.950858642642999</v>
      </c>
      <c r="F48" s="41">
        <v>3053.5402456549</v>
      </c>
      <c r="G48" s="41">
        <v>0</v>
      </c>
      <c r="H48" s="41">
        <v>5263.3359522204</v>
      </c>
    </row>
    <row r="49" spans="1:8" ht="16.95" customHeight="1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95.593890983232995</v>
      </c>
      <c r="H50" s="41">
        <v>95.593890983232995</v>
      </c>
    </row>
    <row r="51" spans="1:8" ht="31.2">
      <c r="A51" s="2">
        <v>6</v>
      </c>
      <c r="B51" s="2" t="s">
        <v>66</v>
      </c>
      <c r="C51" s="48" t="s">
        <v>67</v>
      </c>
      <c r="D51" s="41">
        <v>56.213125086906999</v>
      </c>
      <c r="E51" s="41">
        <v>1.277617410573</v>
      </c>
      <c r="F51" s="41">
        <v>0</v>
      </c>
      <c r="G51" s="41">
        <v>0</v>
      </c>
      <c r="H51" s="41">
        <v>57.490742497479999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64.487932087380003</v>
      </c>
      <c r="H52" s="41">
        <v>64.487932087380003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12.847205220533001</v>
      </c>
      <c r="H53" s="41">
        <v>12.847205220533001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19.267209173874999</v>
      </c>
      <c r="H54" s="41">
        <v>19.267209173874999</v>
      </c>
    </row>
    <row r="55" spans="1:8">
      <c r="A55" s="2">
        <v>10</v>
      </c>
      <c r="B55" s="2" t="s">
        <v>72</v>
      </c>
      <c r="C55" s="48" t="s">
        <v>69</v>
      </c>
      <c r="D55" s="41">
        <v>0</v>
      </c>
      <c r="E55" s="41">
        <v>0</v>
      </c>
      <c r="F55" s="41">
        <v>0</v>
      </c>
      <c r="G55" s="41">
        <v>0.91201866641171003</v>
      </c>
      <c r="H55" s="41">
        <v>0.91201866641171003</v>
      </c>
    </row>
    <row r="56" spans="1:8" ht="16.95" customHeight="1">
      <c r="A56" s="2"/>
      <c r="B56" s="33"/>
      <c r="C56" s="33" t="s">
        <v>73</v>
      </c>
      <c r="D56" s="41">
        <v>56.213125086906999</v>
      </c>
      <c r="E56" s="41">
        <v>1.277617410573</v>
      </c>
      <c r="F56" s="41">
        <v>0</v>
      </c>
      <c r="G56" s="41">
        <v>193.10825613143001</v>
      </c>
      <c r="H56" s="41">
        <v>250.59899862891001</v>
      </c>
    </row>
    <row r="57" spans="1:8" ht="16.95" customHeight="1">
      <c r="A57" s="2"/>
      <c r="B57" s="33"/>
      <c r="C57" s="33" t="s">
        <v>74</v>
      </c>
      <c r="D57" s="41">
        <v>2217.0579730098002</v>
      </c>
      <c r="E57" s="41">
        <v>50.228476053215999</v>
      </c>
      <c r="F57" s="41">
        <v>3053.5402456549</v>
      </c>
      <c r="G57" s="41">
        <v>193.10825613143001</v>
      </c>
      <c r="H57" s="41">
        <v>5513.9349508493997</v>
      </c>
    </row>
    <row r="58" spans="1:8" ht="16.95" customHeight="1">
      <c r="A58" s="2"/>
      <c r="B58" s="33"/>
      <c r="C58" s="33" t="s">
        <v>75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 ht="16.95" customHeight="1">
      <c r="A60" s="2"/>
      <c r="B60" s="33"/>
      <c r="C60" s="33" t="s">
        <v>76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 ht="16.95" customHeight="1">
      <c r="A61" s="2"/>
      <c r="B61" s="33"/>
      <c r="C61" s="33" t="s">
        <v>77</v>
      </c>
      <c r="D61" s="41">
        <v>2217.0579730098002</v>
      </c>
      <c r="E61" s="41">
        <v>50.228476053215999</v>
      </c>
      <c r="F61" s="41">
        <v>3053.5402456549</v>
      </c>
      <c r="G61" s="41">
        <v>193.10825613143001</v>
      </c>
      <c r="H61" s="41">
        <v>5513.9349508493997</v>
      </c>
    </row>
    <row r="62" spans="1:8" ht="153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79</v>
      </c>
      <c r="C63" s="48" t="s">
        <v>80</v>
      </c>
      <c r="D63" s="41">
        <v>0</v>
      </c>
      <c r="E63" s="41">
        <v>0</v>
      </c>
      <c r="F63" s="41">
        <v>0</v>
      </c>
      <c r="G63" s="41">
        <v>593.43078947367997</v>
      </c>
      <c r="H63" s="41">
        <v>593.43078947367997</v>
      </c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21.023167503900002</v>
      </c>
      <c r="H64" s="41">
        <v>21.023167503900002</v>
      </c>
    </row>
    <row r="65" spans="1:8" ht="16.95" customHeight="1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614.45395697757999</v>
      </c>
      <c r="H65" s="41">
        <v>614.45395697757999</v>
      </c>
    </row>
    <row r="66" spans="1:8" ht="16.95" customHeight="1">
      <c r="A66" s="2"/>
      <c r="B66" s="33"/>
      <c r="C66" s="33" t="s">
        <v>84</v>
      </c>
      <c r="D66" s="41">
        <v>2217.0579730098002</v>
      </c>
      <c r="E66" s="41">
        <v>50.228476053215999</v>
      </c>
      <c r="F66" s="41">
        <v>3053.5402456549</v>
      </c>
      <c r="G66" s="41">
        <v>807.56221310902004</v>
      </c>
      <c r="H66" s="41">
        <v>6128.3889078269003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34.200000000000003" customHeight="1">
      <c r="A68" s="2">
        <v>13</v>
      </c>
      <c r="B68" s="2" t="s">
        <v>86</v>
      </c>
      <c r="C68" s="48" t="s">
        <v>87</v>
      </c>
      <c r="D68" s="41">
        <f>D66*3%</f>
        <v>66.511739190293994</v>
      </c>
      <c r="E68" s="41">
        <f>E66*3%</f>
        <v>1.50685428159648</v>
      </c>
      <c r="F68" s="41">
        <f>F66*3%</f>
        <v>91.606207369646995</v>
      </c>
      <c r="G68" s="41">
        <f>G66*3%</f>
        <v>24.226866393270601</v>
      </c>
      <c r="H68" s="41">
        <f>SUM(D68:G68)</f>
        <v>183.85166723480799</v>
      </c>
    </row>
    <row r="69" spans="1:8" ht="16.95" customHeight="1">
      <c r="A69" s="2"/>
      <c r="B69" s="33"/>
      <c r="C69" s="33" t="s">
        <v>88</v>
      </c>
      <c r="D69" s="41">
        <f>D68</f>
        <v>66.511739190293994</v>
      </c>
      <c r="E69" s="41">
        <f>E68</f>
        <v>1.50685428159648</v>
      </c>
      <c r="F69" s="41">
        <f>F68</f>
        <v>91.606207369646995</v>
      </c>
      <c r="G69" s="41">
        <f>G68</f>
        <v>24.226866393270601</v>
      </c>
      <c r="H69" s="41">
        <f>SUM(D69:G69)</f>
        <v>183.85166723480799</v>
      </c>
    </row>
    <row r="70" spans="1:8" ht="16.95" customHeight="1">
      <c r="A70" s="2"/>
      <c r="B70" s="33"/>
      <c r="C70" s="33" t="s">
        <v>89</v>
      </c>
      <c r="D70" s="41">
        <f>D69+D66</f>
        <v>2283.5697122000902</v>
      </c>
      <c r="E70" s="41">
        <f>E69+E66</f>
        <v>51.735330334812502</v>
      </c>
      <c r="F70" s="41">
        <f>F69+F66</f>
        <v>3145.1464530245498</v>
      </c>
      <c r="G70" s="41">
        <f>G69+G66</f>
        <v>831.78907950229097</v>
      </c>
      <c r="H70" s="41">
        <f>SUM(D70:G70)</f>
        <v>6312.2405750617399</v>
      </c>
    </row>
    <row r="71" spans="1:8" ht="16.95" customHeight="1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 ht="16.95" customHeight="1">
      <c r="A72" s="2">
        <v>14</v>
      </c>
      <c r="B72" s="2" t="s">
        <v>91</v>
      </c>
      <c r="C72" s="48" t="s">
        <v>92</v>
      </c>
      <c r="D72" s="41">
        <f>D70*20%</f>
        <v>456.71394244001903</v>
      </c>
      <c r="E72" s="41">
        <f>E70*20%</f>
        <v>10.347066066962499</v>
      </c>
      <c r="F72" s="41">
        <f>F70*20%</f>
        <v>629.02929060490897</v>
      </c>
      <c r="G72" s="41">
        <f>G70*20%</f>
        <v>166.35781590045801</v>
      </c>
      <c r="H72" s="41">
        <f>SUM(D72:G72)</f>
        <v>1262.4481150123499</v>
      </c>
    </row>
    <row r="73" spans="1:8" ht="16.95" customHeight="1">
      <c r="A73" s="2"/>
      <c r="B73" s="33"/>
      <c r="C73" s="33" t="s">
        <v>93</v>
      </c>
      <c r="D73" s="41">
        <f>D72</f>
        <v>456.71394244001903</v>
      </c>
      <c r="E73" s="41">
        <f>E72</f>
        <v>10.347066066962499</v>
      </c>
      <c r="F73" s="41">
        <f>F72</f>
        <v>629.02929060490897</v>
      </c>
      <c r="G73" s="41">
        <f>G72</f>
        <v>166.35781590045801</v>
      </c>
      <c r="H73" s="41">
        <f>SUM(D73:G73)</f>
        <v>1262.4481150123499</v>
      </c>
    </row>
    <row r="74" spans="1:8" ht="16.95" customHeight="1">
      <c r="A74" s="2"/>
      <c r="B74" s="33"/>
      <c r="C74" s="33" t="s">
        <v>94</v>
      </c>
      <c r="D74" s="41">
        <f>D73+D70</f>
        <v>2740.2836546401099</v>
      </c>
      <c r="E74" s="41">
        <f>E73+E70</f>
        <v>62.082396401775</v>
      </c>
      <c r="F74" s="41">
        <f>F73+F70</f>
        <v>3774.1757436294602</v>
      </c>
      <c r="G74" s="41">
        <f>G73+G70</f>
        <v>998.14689540274901</v>
      </c>
      <c r="H74" s="41">
        <f>SUM(D74:G74)</f>
        <v>7574.6886900740901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1663.3208224542</v>
      </c>
      <c r="E13" s="32">
        <v>27.637685180306001</v>
      </c>
      <c r="F13" s="32">
        <v>0</v>
      </c>
      <c r="G13" s="32">
        <v>0</v>
      </c>
      <c r="H13" s="32">
        <v>1690.9585076344999</v>
      </c>
      <c r="J13" s="20"/>
    </row>
    <row r="14" spans="1:14" ht="16.95" customHeight="1">
      <c r="A14" s="2"/>
      <c r="B14" s="33"/>
      <c r="C14" s="33" t="s">
        <v>102</v>
      </c>
      <c r="D14" s="32">
        <v>1663.3208224542</v>
      </c>
      <c r="E14" s="32">
        <v>27.637685180306001</v>
      </c>
      <c r="F14" s="32">
        <v>0</v>
      </c>
      <c r="G14" s="32">
        <v>0</v>
      </c>
      <c r="H14" s="32">
        <v>1690.9585076344999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65</v>
      </c>
      <c r="D13" s="32">
        <v>0</v>
      </c>
      <c r="E13" s="32">
        <v>0</v>
      </c>
      <c r="F13" s="32">
        <v>0</v>
      </c>
      <c r="G13" s="32">
        <v>19.583890983233001</v>
      </c>
      <c r="H13" s="32">
        <v>19.583890983233001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19.583890983233001</v>
      </c>
      <c r="H14" s="32">
        <v>19.583890983233001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80</v>
      </c>
      <c r="D13" s="32">
        <v>0</v>
      </c>
      <c r="E13" s="32">
        <v>0</v>
      </c>
      <c r="F13" s="32">
        <v>0</v>
      </c>
      <c r="G13" s="32">
        <v>194.15578947367999</v>
      </c>
      <c r="H13" s="32">
        <v>194.15578947367999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194.15578947367999</v>
      </c>
      <c r="H14" s="32">
        <v>194.15578947367999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 ht="16.95" customHeight="1">
      <c r="A14" s="2"/>
      <c r="B14" s="33"/>
      <c r="C14" s="33" t="s">
        <v>102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80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 ht="16.95" customHeight="1">
      <c r="A14" s="2"/>
      <c r="B14" s="33"/>
      <c r="C14" s="33" t="s">
        <v>102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170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30</v>
      </c>
      <c r="C10" s="91" t="s">
        <v>99</v>
      </c>
      <c r="D10" s="88" t="s">
        <v>32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 ht="16.95" customHeight="1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525-02-01(2)</vt:lpstr>
      <vt:lpstr>ОСР 525-09-01(1)</vt:lpstr>
      <vt:lpstr>ОСР 525-12-01(2)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2025-11-18T08:38:10Z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C8E548459A4848E799964D40F8ACC244_12</vt:lpwstr>
  </property>
  <property fmtid="{D5CDD505-2E9C-101B-9397-08002B2CF9AE}" pid="3" name="KSOProductBuildVer">
    <vt:lpwstr>1049-12.2.0.20795</vt:lpwstr>
  </property>
</Properties>
</file>